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G23" i="1" s="1"/>
  <c r="C23" i="1"/>
  <c r="F14" i="1"/>
  <c r="I14" i="1" s="1"/>
  <c r="F11" i="1"/>
  <c r="I11" i="1"/>
  <c r="I22" i="1"/>
  <c r="H11" i="1"/>
  <c r="F22" i="1"/>
  <c r="H22" i="1" s="1"/>
  <c r="J22" i="1" s="1"/>
  <c r="E23" i="1" l="1"/>
  <c r="F23" i="1" s="1"/>
  <c r="H23" i="1"/>
  <c r="J23" i="1" s="1"/>
  <c r="I23" i="1"/>
  <c r="H14" i="1"/>
  <c r="J14" i="1" s="1"/>
  <c r="J11" i="1"/>
  <c r="F7" i="1" l="1"/>
  <c r="F8" i="1"/>
  <c r="F9" i="1"/>
  <c r="F10" i="1"/>
  <c r="F12" i="1"/>
  <c r="F13" i="1"/>
  <c r="F15" i="1"/>
  <c r="F16" i="1"/>
  <c r="F17" i="1"/>
  <c r="F18" i="1"/>
  <c r="F19" i="1"/>
  <c r="F20" i="1"/>
  <c r="F21" i="1"/>
  <c r="F6" i="1"/>
  <c r="I6" i="1" l="1"/>
  <c r="H6" i="1"/>
  <c r="J6" i="1" s="1"/>
  <c r="I13" i="1"/>
  <c r="H13" i="1"/>
  <c r="J13" i="1" s="1"/>
  <c r="I8" i="1"/>
  <c r="H8" i="1"/>
  <c r="J8" i="1" s="1"/>
  <c r="I21" i="1"/>
  <c r="H21" i="1"/>
  <c r="J21" i="1" s="1"/>
  <c r="I17" i="1"/>
  <c r="H17" i="1"/>
  <c r="J17" i="1" s="1"/>
  <c r="I12" i="1"/>
  <c r="H12" i="1"/>
  <c r="J12" i="1" s="1"/>
  <c r="I7" i="1"/>
  <c r="H7" i="1"/>
  <c r="J7" i="1" s="1"/>
  <c r="H18" i="1"/>
  <c r="J18" i="1" s="1"/>
  <c r="I18" i="1"/>
  <c r="I20" i="1"/>
  <c r="H20" i="1"/>
  <c r="J20" i="1" s="1"/>
  <c r="I16" i="1"/>
  <c r="H16" i="1"/>
  <c r="J16" i="1" s="1"/>
  <c r="I10" i="1"/>
  <c r="H10" i="1"/>
  <c r="J10" i="1" s="1"/>
  <c r="I19" i="1"/>
  <c r="H19" i="1"/>
  <c r="J19" i="1" s="1"/>
  <c r="I15" i="1"/>
  <c r="H15" i="1"/>
  <c r="J15" i="1" s="1"/>
  <c r="I9" i="1"/>
  <c r="H9" i="1"/>
  <c r="J9" i="1" s="1"/>
</calcChain>
</file>

<file path=xl/sharedStrings.xml><?xml version="1.0" encoding="utf-8"?>
<sst xmlns="http://schemas.openxmlformats.org/spreadsheetml/2006/main" count="41" uniqueCount="40">
  <si>
    <t>№ п/п</t>
  </si>
  <si>
    <t>Тип МКД</t>
  </si>
  <si>
    <t>Многоквартирные дома 9 этажные, со стенами из кирпича, камня, с лифтом и мусоропроводом, с централизованными ЦО, ГВС, ХВС, ВоВ</t>
  </si>
  <si>
    <t>Многоквартирные дома 9 этажные со стенами из кирпича, камня, с лифтом, без мусоропровода, с централизованными ЦО, ГВС, ХВС, ВоВ</t>
  </si>
  <si>
    <t>Многоквартирные дома 4-5 этажные со стенами из кирпича, камня, без лифта и мусоропровода, с централизованными ЦО, ГВС, ХВС, ВоВ</t>
  </si>
  <si>
    <t>Многоквартирные дома 4 этажные со стенами из кирпича, камня, без лифта и мусоропровода, с централизованными ЦО,  ХВС, ВоВ, без централизованного  ГВС</t>
  </si>
  <si>
    <t>Многоквартирные дома 4-6 этажные со стенами из панелей, блоков, без лифта и мусоропровода, с централизованными ЦО, ГВС, ХВС, ВоВ</t>
  </si>
  <si>
    <t>Многоквартирные дома 2-3 этажные со стенами из кирпича, камня, без лифта и мусоропровода, с централизованными ЦО, ГВС, ХВС, ВоВ</t>
  </si>
  <si>
    <t>5.1.</t>
  </si>
  <si>
    <t>Многоквартирные дома 1-3 этажные со стенами из панелей, блоков, без лифта и мусоропровода, с централизованными ЦО, ГВС, ХВС, ВоВ</t>
  </si>
  <si>
    <t>Многоквартирные дома 1-3 этажные со стенами из панелей, блоков, без лифта и мусоропровода, с централизованными ЦО, ГВС, ХВС, без централизованного ВоВ</t>
  </si>
  <si>
    <t xml:space="preserve">Многоквартирные дома 1-3 этажные со стенами из панелей, блоков, без лифта и мусоропровода, с централизованными ЦО, ХВС, ВоВ, без централизованного ГВС </t>
  </si>
  <si>
    <t>7.1.</t>
  </si>
  <si>
    <t>действующий</t>
  </si>
  <si>
    <t>экономически обоснованный</t>
  </si>
  <si>
    <t>Размер платы, руб./мес. на 1 кв.м помещения, с НДС</t>
  </si>
  <si>
    <t>предлагаемый</t>
  </si>
  <si>
    <t>Количество домов, ед.</t>
  </si>
  <si>
    <t>Площадь жилых и нежилых помещений, кв.м</t>
  </si>
  <si>
    <t>Многоквартирные дома 4-6 этажные со стенами из панелей, блоков, без лифта и мусоропровода, с централизованными ЦО, ГВС, ХВС, ВоВ (п. Заполярный, Воргашор, Северный)</t>
  </si>
  <si>
    <t>Многоквартирные дома 1-3 этажные со стенами из панелей, блоков, без лифта и мусоропровода, с централизованными ЦО, ГВС, ХВС, ВоВ (п. Заполярный, Воргашор, Северный)</t>
  </si>
  <si>
    <t>Многоквартирные дома, признанные в установленном порядке аварийными</t>
  </si>
  <si>
    <t>С.М., Лесная,1а</t>
  </si>
  <si>
    <t>Елецкая, Тундровая,13,14</t>
  </si>
  <si>
    <t>С.М., Лесная,22</t>
  </si>
  <si>
    <t>С.М.</t>
  </si>
  <si>
    <t xml:space="preserve">Многоквартирные дома 1-2 этажные со стенами  из дерева, смешенных и других материалов, без лифта и мусоропровода, с централизованными ЦО, ГВС, ХВС, без централизованного ВоВ </t>
  </si>
  <si>
    <t>Многоквартирные дома 1-2 этажные со стенами  из дерева, смешенных и других материалов,  без лифта и мусоропровода, с централизованными ЦО,  ХВС, ВоВ, без централизованного ГВС</t>
  </si>
  <si>
    <t xml:space="preserve">Многоквартирные дома 1-2 этажные со стенами  из дерева, смешенных и других материалов,  без лифта и мусоропровода, с централизованными ЦО,   ХВС, без централизованных ГВС и ВоВ </t>
  </si>
  <si>
    <t>Многоквартирные дома 1-2 этажные со стенами  из дерева, смешенных и других материалов,  без лифта и мусоропровода, с централизованным  ХВС, без централизованных ЦО, ГВС, ВоВ, с печным отоплением</t>
  </si>
  <si>
    <t>Многоквартирные дома 1-2 этажные со стенами  из дерева, смешенных и других материалов,  без лифта и мусоропровода, без централизованных ЦО, ГВС, ХВС, ВоВ, с печным отоплением</t>
  </si>
  <si>
    <t>Ел.</t>
  </si>
  <si>
    <t>Ел, Связной,5</t>
  </si>
  <si>
    <t>Ел, СМ</t>
  </si>
  <si>
    <t>Рост тарифа</t>
  </si>
  <si>
    <t>руб./кв.м</t>
  </si>
  <si>
    <t>%</t>
  </si>
  <si>
    <t>Всего (в среднем по МО):</t>
  </si>
  <si>
    <t>Приложение 1</t>
  </si>
  <si>
    <t>на среднюю квартиру (50 кв.м) в месяц,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</si>
</sst>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D7" sqref="D7"/>
    </sheetView>
  </sheetViews>
  <sheetFormatPr defaultRowHeight="15" x14ac:dyDescent="0.25"/>
  <cols>
    <col min="1" max="1" width="5.140625" style="1" customWidth="1"/>
    <col min="2" max="2" width="44.85546875" style="1" customWidth="1"/>
    <col min="3" max="3" width="15" style="12" customWidth="1"/>
    <col min="4" max="4" width="16.7109375" style="12" customWidth="1"/>
    <col min="5" max="5" width="15.28515625" style="1" customWidth="1"/>
    <col min="6" max="6" width="14.5703125" style="1" customWidth="1"/>
    <col min="7" max="7" width="16.140625" style="1" customWidth="1"/>
    <col min="8" max="8" width="11.7109375" style="1" customWidth="1"/>
    <col min="9" max="9" width="11.5703125" style="1" customWidth="1"/>
    <col min="10" max="10" width="13.28515625" style="1" customWidth="1"/>
    <col min="11" max="11" width="20.28515625" style="1" customWidth="1"/>
    <col min="12" max="12" width="13.5703125" style="1" customWidth="1"/>
    <col min="13" max="16384" width="9.140625" style="1"/>
  </cols>
  <sheetData>
    <row r="1" spans="1:11" ht="15.75" x14ac:dyDescent="0.25">
      <c r="J1" s="19" t="s">
        <v>38</v>
      </c>
    </row>
    <row r="3" spans="1:11" ht="36" customHeight="1" x14ac:dyDescent="0.25">
      <c r="A3" s="21" t="s">
        <v>0</v>
      </c>
      <c r="B3" s="21" t="s">
        <v>1</v>
      </c>
      <c r="C3" s="21" t="s">
        <v>17</v>
      </c>
      <c r="D3" s="21" t="s">
        <v>18</v>
      </c>
      <c r="E3" s="20" t="s">
        <v>15</v>
      </c>
      <c r="F3" s="20"/>
      <c r="G3" s="20"/>
      <c r="H3" s="20" t="s">
        <v>34</v>
      </c>
      <c r="I3" s="20"/>
      <c r="J3" s="20"/>
    </row>
    <row r="4" spans="1:11" ht="63" customHeight="1" x14ac:dyDescent="0.25">
      <c r="A4" s="22"/>
      <c r="B4" s="22"/>
      <c r="C4" s="22"/>
      <c r="D4" s="22"/>
      <c r="E4" s="2" t="s">
        <v>13</v>
      </c>
      <c r="F4" s="2" t="s">
        <v>16</v>
      </c>
      <c r="G4" s="2" t="s">
        <v>14</v>
      </c>
      <c r="H4" s="2" t="s">
        <v>35</v>
      </c>
      <c r="I4" s="2" t="s">
        <v>36</v>
      </c>
      <c r="J4" s="2" t="s">
        <v>39</v>
      </c>
    </row>
    <row r="5" spans="1:11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</row>
    <row r="6" spans="1:11" ht="63" x14ac:dyDescent="0.25">
      <c r="A6" s="2">
        <v>1</v>
      </c>
      <c r="B6" s="3" t="s">
        <v>2</v>
      </c>
      <c r="C6" s="2">
        <v>12</v>
      </c>
      <c r="D6" s="4">
        <v>77245.2</v>
      </c>
      <c r="E6" s="2">
        <v>37.64</v>
      </c>
      <c r="F6" s="5">
        <f>E6/100*115</f>
        <v>43.286000000000001</v>
      </c>
      <c r="G6" s="5">
        <v>45.41</v>
      </c>
      <c r="H6" s="5">
        <f>F6-E6</f>
        <v>5.6460000000000008</v>
      </c>
      <c r="I6" s="6">
        <f>F6/E6*100-100</f>
        <v>14.999999999999986</v>
      </c>
      <c r="J6" s="5">
        <f>H6*50</f>
        <v>282.30000000000007</v>
      </c>
    </row>
    <row r="7" spans="1:11" ht="63" x14ac:dyDescent="0.25">
      <c r="A7" s="2">
        <v>2</v>
      </c>
      <c r="B7" s="3" t="s">
        <v>3</v>
      </c>
      <c r="C7" s="2">
        <v>17</v>
      </c>
      <c r="D7" s="4">
        <v>77513.600000000006</v>
      </c>
      <c r="E7" s="2">
        <v>33.86</v>
      </c>
      <c r="F7" s="5">
        <f t="shared" ref="F7:F23" si="0">E7/100*115</f>
        <v>38.939</v>
      </c>
      <c r="G7" s="5">
        <v>42.19</v>
      </c>
      <c r="H7" s="5">
        <f t="shared" ref="H7:H22" si="1">F7-E7</f>
        <v>5.0790000000000006</v>
      </c>
      <c r="I7" s="6">
        <f t="shared" ref="I7:I22" si="2">F7/E7*100-100</f>
        <v>14.999999999999986</v>
      </c>
      <c r="J7" s="5">
        <f t="shared" ref="J7:J22" si="3">H7*50</f>
        <v>253.95000000000005</v>
      </c>
    </row>
    <row r="8" spans="1:11" ht="63" x14ac:dyDescent="0.25">
      <c r="A8" s="2">
        <v>3</v>
      </c>
      <c r="B8" s="3" t="s">
        <v>4</v>
      </c>
      <c r="C8" s="2">
        <v>71</v>
      </c>
      <c r="D8" s="4">
        <v>203397.1</v>
      </c>
      <c r="E8" s="2">
        <v>29.34</v>
      </c>
      <c r="F8" s="5">
        <f t="shared" si="0"/>
        <v>33.741</v>
      </c>
      <c r="G8" s="5">
        <v>40.340000000000003</v>
      </c>
      <c r="H8" s="5">
        <f t="shared" si="1"/>
        <v>4.4009999999999998</v>
      </c>
      <c r="I8" s="6">
        <f t="shared" si="2"/>
        <v>14.999999999999986</v>
      </c>
      <c r="J8" s="5">
        <f t="shared" si="3"/>
        <v>220.04999999999998</v>
      </c>
    </row>
    <row r="9" spans="1:11" ht="63" x14ac:dyDescent="0.25">
      <c r="A9" s="2">
        <v>4</v>
      </c>
      <c r="B9" s="3" t="s">
        <v>5</v>
      </c>
      <c r="C9" s="2">
        <v>1</v>
      </c>
      <c r="D9" s="4">
        <v>2002.5</v>
      </c>
      <c r="E9" s="2">
        <v>22.08</v>
      </c>
      <c r="F9" s="5">
        <f t="shared" si="0"/>
        <v>25.391999999999999</v>
      </c>
      <c r="G9" s="5">
        <v>30.44</v>
      </c>
      <c r="H9" s="5">
        <f t="shared" si="1"/>
        <v>3.3120000000000012</v>
      </c>
      <c r="I9" s="6">
        <f t="shared" si="2"/>
        <v>15.000000000000014</v>
      </c>
      <c r="J9" s="5">
        <f t="shared" si="3"/>
        <v>165.60000000000005</v>
      </c>
      <c r="K9" s="1" t="s">
        <v>22</v>
      </c>
    </row>
    <row r="10" spans="1:11" ht="63" x14ac:dyDescent="0.25">
      <c r="A10" s="2">
        <v>5</v>
      </c>
      <c r="B10" s="3" t="s">
        <v>6</v>
      </c>
      <c r="C10" s="2">
        <v>294</v>
      </c>
      <c r="D10" s="4">
        <v>1269990.5</v>
      </c>
      <c r="E10" s="2">
        <v>28.99</v>
      </c>
      <c r="F10" s="5">
        <f t="shared" si="0"/>
        <v>33.338499999999996</v>
      </c>
      <c r="G10" s="5">
        <v>41.29</v>
      </c>
      <c r="H10" s="5">
        <f t="shared" si="1"/>
        <v>4.3484999999999978</v>
      </c>
      <c r="I10" s="6">
        <f t="shared" si="2"/>
        <v>14.999999999999986</v>
      </c>
      <c r="J10" s="5">
        <f t="shared" si="3"/>
        <v>217.4249999999999</v>
      </c>
    </row>
    <row r="11" spans="1:11" ht="78.75" x14ac:dyDescent="0.25">
      <c r="A11" s="2" t="s">
        <v>8</v>
      </c>
      <c r="B11" s="7" t="s">
        <v>19</v>
      </c>
      <c r="C11" s="8">
        <v>128</v>
      </c>
      <c r="D11" s="9">
        <v>551911.1</v>
      </c>
      <c r="E11" s="8">
        <v>24.97</v>
      </c>
      <c r="F11" s="5">
        <f t="shared" si="0"/>
        <v>28.715499999999999</v>
      </c>
      <c r="G11" s="10">
        <v>37.22</v>
      </c>
      <c r="H11" s="10">
        <f t="shared" si="1"/>
        <v>3.7454999999999998</v>
      </c>
      <c r="I11" s="11">
        <f t="shared" si="2"/>
        <v>14.999999999999986</v>
      </c>
      <c r="J11" s="5">
        <f t="shared" si="3"/>
        <v>187.27499999999998</v>
      </c>
    </row>
    <row r="12" spans="1:11" ht="63" x14ac:dyDescent="0.25">
      <c r="A12" s="2">
        <v>6</v>
      </c>
      <c r="B12" s="3" t="s">
        <v>7</v>
      </c>
      <c r="C12" s="2">
        <v>47</v>
      </c>
      <c r="D12" s="4">
        <v>67891.399999999994</v>
      </c>
      <c r="E12" s="2">
        <v>27.32</v>
      </c>
      <c r="F12" s="5">
        <f t="shared" si="0"/>
        <v>31.417999999999999</v>
      </c>
      <c r="G12" s="5">
        <v>44.32</v>
      </c>
      <c r="H12" s="5">
        <f t="shared" si="1"/>
        <v>4.097999999999999</v>
      </c>
      <c r="I12" s="6">
        <f t="shared" si="2"/>
        <v>14.999999999999986</v>
      </c>
      <c r="J12" s="5">
        <f t="shared" si="3"/>
        <v>204.89999999999995</v>
      </c>
    </row>
    <row r="13" spans="1:11" ht="63" x14ac:dyDescent="0.25">
      <c r="A13" s="2">
        <v>7</v>
      </c>
      <c r="B13" s="3" t="s">
        <v>9</v>
      </c>
      <c r="C13" s="2">
        <v>64</v>
      </c>
      <c r="D13" s="4">
        <v>66178.399999999994</v>
      </c>
      <c r="E13" s="2">
        <v>27.32</v>
      </c>
      <c r="F13" s="5">
        <f t="shared" si="0"/>
        <v>31.417999999999999</v>
      </c>
      <c r="G13" s="5">
        <v>56.77</v>
      </c>
      <c r="H13" s="5">
        <f t="shared" si="1"/>
        <v>4.097999999999999</v>
      </c>
      <c r="I13" s="6">
        <f t="shared" si="2"/>
        <v>14.999999999999986</v>
      </c>
      <c r="J13" s="5">
        <f t="shared" si="3"/>
        <v>204.89999999999995</v>
      </c>
    </row>
    <row r="14" spans="1:11" ht="78.75" x14ac:dyDescent="0.25">
      <c r="A14" s="2" t="s">
        <v>12</v>
      </c>
      <c r="B14" s="7" t="s">
        <v>20</v>
      </c>
      <c r="C14" s="8">
        <v>6</v>
      </c>
      <c r="D14" s="9">
        <v>7113.5</v>
      </c>
      <c r="E14" s="8">
        <v>24.97</v>
      </c>
      <c r="F14" s="5">
        <f t="shared" si="0"/>
        <v>28.715499999999999</v>
      </c>
      <c r="G14" s="10">
        <v>75.540000000000006</v>
      </c>
      <c r="H14" s="10">
        <f t="shared" si="1"/>
        <v>3.7454999999999998</v>
      </c>
      <c r="I14" s="11">
        <f t="shared" si="2"/>
        <v>14.999999999999986</v>
      </c>
      <c r="J14" s="5">
        <f t="shared" si="3"/>
        <v>187.27499999999998</v>
      </c>
    </row>
    <row r="15" spans="1:11" ht="63" x14ac:dyDescent="0.25">
      <c r="A15" s="2">
        <v>8</v>
      </c>
      <c r="B15" s="3" t="s">
        <v>10</v>
      </c>
      <c r="C15" s="2">
        <v>2</v>
      </c>
      <c r="D15" s="4">
        <v>1791.4</v>
      </c>
      <c r="E15" s="2">
        <v>23.27</v>
      </c>
      <c r="F15" s="5">
        <f t="shared" si="0"/>
        <v>26.7605</v>
      </c>
      <c r="G15" s="5">
        <v>33.96</v>
      </c>
      <c r="H15" s="5">
        <f t="shared" si="1"/>
        <v>3.4905000000000008</v>
      </c>
      <c r="I15" s="6">
        <f t="shared" si="2"/>
        <v>15.000000000000014</v>
      </c>
      <c r="J15" s="5">
        <f t="shared" si="3"/>
        <v>174.52500000000003</v>
      </c>
      <c r="K15" s="1" t="s">
        <v>23</v>
      </c>
    </row>
    <row r="16" spans="1:11" ht="63" x14ac:dyDescent="0.25">
      <c r="A16" s="2">
        <v>9</v>
      </c>
      <c r="B16" s="3" t="s">
        <v>11</v>
      </c>
      <c r="C16" s="2">
        <v>1</v>
      </c>
      <c r="D16" s="4">
        <v>233.1</v>
      </c>
      <c r="E16" s="2">
        <v>23.27</v>
      </c>
      <c r="F16" s="5">
        <f t="shared" si="0"/>
        <v>26.7605</v>
      </c>
      <c r="G16" s="5">
        <v>33.79</v>
      </c>
      <c r="H16" s="5">
        <f t="shared" si="1"/>
        <v>3.4905000000000008</v>
      </c>
      <c r="I16" s="6">
        <f t="shared" si="2"/>
        <v>15.000000000000014</v>
      </c>
      <c r="J16" s="5">
        <f t="shared" si="3"/>
        <v>174.52500000000003</v>
      </c>
      <c r="K16" s="1" t="s">
        <v>24</v>
      </c>
    </row>
    <row r="17" spans="1:11" ht="78.75" x14ac:dyDescent="0.25">
      <c r="A17" s="2">
        <v>10</v>
      </c>
      <c r="B17" s="3" t="s">
        <v>26</v>
      </c>
      <c r="C17" s="2">
        <v>7</v>
      </c>
      <c r="D17" s="4">
        <v>1061.4000000000001</v>
      </c>
      <c r="E17" s="2">
        <v>23.27</v>
      </c>
      <c r="F17" s="5">
        <f t="shared" si="0"/>
        <v>26.7605</v>
      </c>
      <c r="G17" s="5">
        <v>56.9</v>
      </c>
      <c r="H17" s="5">
        <f t="shared" si="1"/>
        <v>3.4905000000000008</v>
      </c>
      <c r="I17" s="6">
        <f t="shared" si="2"/>
        <v>15.000000000000014</v>
      </c>
      <c r="J17" s="5">
        <f t="shared" si="3"/>
        <v>174.52500000000003</v>
      </c>
      <c r="K17" s="1" t="s">
        <v>31</v>
      </c>
    </row>
    <row r="18" spans="1:11" ht="78.75" x14ac:dyDescent="0.25">
      <c r="A18" s="2">
        <v>11</v>
      </c>
      <c r="B18" s="3" t="s">
        <v>27</v>
      </c>
      <c r="C18" s="2">
        <v>4</v>
      </c>
      <c r="D18" s="4">
        <v>1849.9</v>
      </c>
      <c r="E18" s="2">
        <v>23.27</v>
      </c>
      <c r="F18" s="5">
        <f t="shared" si="0"/>
        <v>26.7605</v>
      </c>
      <c r="G18" s="5">
        <v>57.65</v>
      </c>
      <c r="H18" s="5">
        <f t="shared" si="1"/>
        <v>3.4905000000000008</v>
      </c>
      <c r="I18" s="6">
        <f t="shared" si="2"/>
        <v>15.000000000000014</v>
      </c>
      <c r="J18" s="5">
        <f t="shared" si="3"/>
        <v>174.52500000000003</v>
      </c>
      <c r="K18" s="1" t="s">
        <v>25</v>
      </c>
    </row>
    <row r="19" spans="1:11" ht="78.75" x14ac:dyDescent="0.25">
      <c r="A19" s="2">
        <v>12</v>
      </c>
      <c r="B19" s="3" t="s">
        <v>28</v>
      </c>
      <c r="C19" s="2">
        <v>13</v>
      </c>
      <c r="D19" s="4">
        <v>1744.6</v>
      </c>
      <c r="E19" s="2">
        <v>23.27</v>
      </c>
      <c r="F19" s="5">
        <f t="shared" si="0"/>
        <v>26.7605</v>
      </c>
      <c r="G19" s="5">
        <v>56.27</v>
      </c>
      <c r="H19" s="5">
        <f t="shared" si="1"/>
        <v>3.4905000000000008</v>
      </c>
      <c r="I19" s="6">
        <f t="shared" si="2"/>
        <v>15.000000000000014</v>
      </c>
      <c r="J19" s="5">
        <f t="shared" si="3"/>
        <v>174.52500000000003</v>
      </c>
      <c r="K19" s="1" t="s">
        <v>31</v>
      </c>
    </row>
    <row r="20" spans="1:11" ht="94.5" x14ac:dyDescent="0.25">
      <c r="A20" s="2">
        <v>13</v>
      </c>
      <c r="B20" s="3" t="s">
        <v>29</v>
      </c>
      <c r="C20" s="2">
        <v>1</v>
      </c>
      <c r="D20" s="4">
        <v>70.900000000000006</v>
      </c>
      <c r="E20" s="2">
        <v>23.27</v>
      </c>
      <c r="F20" s="5">
        <f t="shared" si="0"/>
        <v>26.7605</v>
      </c>
      <c r="G20" s="5">
        <v>51.85</v>
      </c>
      <c r="H20" s="5">
        <f t="shared" si="1"/>
        <v>3.4905000000000008</v>
      </c>
      <c r="I20" s="6">
        <f t="shared" si="2"/>
        <v>15.000000000000014</v>
      </c>
      <c r="J20" s="5">
        <f t="shared" si="3"/>
        <v>174.52500000000003</v>
      </c>
      <c r="K20" s="1" t="s">
        <v>32</v>
      </c>
    </row>
    <row r="21" spans="1:11" ht="78.75" x14ac:dyDescent="0.25">
      <c r="A21" s="2">
        <v>14</v>
      </c>
      <c r="B21" s="3" t="s">
        <v>30</v>
      </c>
      <c r="C21" s="2">
        <v>4</v>
      </c>
      <c r="D21" s="4">
        <v>405.2</v>
      </c>
      <c r="E21" s="2">
        <v>23.27</v>
      </c>
      <c r="F21" s="5">
        <f t="shared" si="0"/>
        <v>26.7605</v>
      </c>
      <c r="G21" s="5">
        <v>51.22</v>
      </c>
      <c r="H21" s="5">
        <f t="shared" si="1"/>
        <v>3.4905000000000008</v>
      </c>
      <c r="I21" s="6">
        <f t="shared" si="2"/>
        <v>15.000000000000014</v>
      </c>
      <c r="J21" s="5">
        <f t="shared" si="3"/>
        <v>174.52500000000003</v>
      </c>
      <c r="K21" s="1" t="s">
        <v>33</v>
      </c>
    </row>
    <row r="22" spans="1:11" ht="31.5" x14ac:dyDescent="0.25">
      <c r="A22" s="2">
        <v>15</v>
      </c>
      <c r="B22" s="3" t="s">
        <v>21</v>
      </c>
      <c r="C22" s="2">
        <v>39</v>
      </c>
      <c r="D22" s="4">
        <v>72144.2</v>
      </c>
      <c r="E22" s="2">
        <v>14.59</v>
      </c>
      <c r="F22" s="5">
        <f t="shared" si="0"/>
        <v>16.778500000000001</v>
      </c>
      <c r="G22" s="5">
        <v>39.1</v>
      </c>
      <c r="H22" s="5">
        <f t="shared" si="1"/>
        <v>2.1885000000000012</v>
      </c>
      <c r="I22" s="6">
        <f t="shared" si="2"/>
        <v>15.000000000000014</v>
      </c>
      <c r="J22" s="5">
        <f t="shared" si="3"/>
        <v>109.42500000000007</v>
      </c>
    </row>
    <row r="23" spans="1:11" ht="26.25" customHeight="1" x14ac:dyDescent="0.25">
      <c r="A23" s="13"/>
      <c r="B23" s="14" t="s">
        <v>37</v>
      </c>
      <c r="C23" s="15">
        <f>SUM(C6:C22)</f>
        <v>711</v>
      </c>
      <c r="D23" s="16">
        <f>SUM(D6:D22)</f>
        <v>2402544</v>
      </c>
      <c r="E23" s="16">
        <f>(E6*D6+E7*D7+E8*D8+E9*D9+E10*D10+E11*D11+E12*D12+E13*D13+E14*D14+E15*D15+E16*D16+E17*D17+E18*D18+E19*D19+E20*D20+E21*D21+E22*D22)/D23</f>
        <v>27.971091211648989</v>
      </c>
      <c r="F23" s="17">
        <f t="shared" si="0"/>
        <v>32.166754893396337</v>
      </c>
      <c r="G23" s="16">
        <f>(G6*D6+G7*D7+G8*D8+G9*D9+G10*D10+G11*D11+G12*D12+G13*D13+G14*D14+G15*D15+G16*D16+G17*D17+G18*D18+G19*D19+G20*D20+G21*D21+G22*D22)/D23</f>
        <v>41.000903992601188</v>
      </c>
      <c r="H23" s="17">
        <f t="shared" ref="H23" si="4">F23-E23</f>
        <v>4.1956636817473481</v>
      </c>
      <c r="I23" s="18">
        <f t="shared" ref="I23" si="5">F23/E23*100-100</f>
        <v>14.999999999999986</v>
      </c>
      <c r="J23" s="17">
        <f>H23*50</f>
        <v>209.7831840873674</v>
      </c>
    </row>
  </sheetData>
  <mergeCells count="6">
    <mergeCell ref="H3:J3"/>
    <mergeCell ref="E3:G3"/>
    <mergeCell ref="B3:B4"/>
    <mergeCell ref="A3:A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2024-11-11T13:56:03Z</dcterms:modified>
</cp:coreProperties>
</file>